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6 - Sextos\Plan 21\"/>
    </mc:Choice>
  </mc:AlternateContent>
  <xr:revisionPtr revIDLastSave="0" documentId="13_ncr:1_{EF7319B2-55C4-4639-AD48-B5E66004DDA9}" xr6:coauthVersionLast="36" xr6:coauthVersionMax="36" xr10:uidLastSave="{00000000-0000-0000-0000-000000000000}"/>
  <bookViews>
    <workbookView xWindow="120" yWindow="1350" windowWidth="18915" windowHeight="5970" xr2:uid="{00000000-000D-0000-FFFF-FFFF00000000}"/>
  </bookViews>
  <sheets>
    <sheet name="AER5" sheetId="37" r:id="rId1"/>
  </sheets>
  <calcPr calcId="191029"/>
</workbook>
</file>

<file path=xl/calcChain.xml><?xml version="1.0" encoding="utf-8"?>
<calcChain xmlns="http://schemas.openxmlformats.org/spreadsheetml/2006/main">
  <c r="E3" i="37" l="1"/>
  <c r="E4" i="37" l="1"/>
  <c r="E5" i="37"/>
  <c r="E66" i="37" s="1"/>
  <c r="E6" i="37"/>
  <c r="F64" i="37" l="1"/>
  <c r="F63" i="37"/>
  <c r="F62" i="37"/>
  <c r="F61" i="37"/>
  <c r="F60" i="37"/>
  <c r="F59" i="37"/>
  <c r="F58" i="37"/>
  <c r="F65" i="37" l="1"/>
  <c r="G54" i="37"/>
  <c r="G53" i="37"/>
  <c r="G52" i="37"/>
  <c r="G51" i="37"/>
  <c r="G50" i="37"/>
  <c r="G49" i="37"/>
  <c r="G48" i="37"/>
  <c r="G46" i="37"/>
  <c r="G45" i="37"/>
  <c r="G44" i="37"/>
  <c r="G43" i="37"/>
  <c r="G42" i="37"/>
  <c r="G41" i="37"/>
  <c r="G40" i="37"/>
  <c r="G39" i="37"/>
  <c r="G37" i="37"/>
  <c r="G36" i="37"/>
  <c r="G35" i="37"/>
  <c r="G34" i="37"/>
  <c r="G33" i="37"/>
  <c r="G32" i="37"/>
  <c r="G31" i="37"/>
  <c r="G30" i="37"/>
  <c r="G29" i="37"/>
  <c r="G27" i="37"/>
  <c r="G26" i="37"/>
  <c r="G25" i="37"/>
  <c r="G24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D55" i="37"/>
  <c r="F54" i="37"/>
  <c r="F53" i="37"/>
  <c r="F52" i="37"/>
  <c r="F51" i="37"/>
  <c r="F50" i="37"/>
  <c r="F49" i="37"/>
  <c r="F48" i="37"/>
  <c r="F46" i="37"/>
  <c r="F45" i="37"/>
  <c r="F44" i="37"/>
  <c r="F43" i="37"/>
  <c r="F42" i="37"/>
  <c r="F41" i="37"/>
  <c r="F40" i="37"/>
  <c r="F39" i="37"/>
  <c r="F37" i="37"/>
  <c r="F36" i="37"/>
  <c r="F35" i="37"/>
  <c r="F34" i="37"/>
  <c r="F33" i="37"/>
  <c r="F32" i="37"/>
  <c r="F31" i="37"/>
  <c r="F30" i="37"/>
  <c r="F29" i="37"/>
  <c r="F27" i="37"/>
  <c r="F26" i="37"/>
  <c r="F25" i="37"/>
  <c r="F24" i="37"/>
  <c r="F23" i="37"/>
  <c r="F22" i="37"/>
  <c r="F21" i="37"/>
  <c r="F20" i="37"/>
  <c r="F19" i="37"/>
  <c r="F17" i="37"/>
  <c r="F16" i="37"/>
  <c r="F15" i="37"/>
  <c r="F14" i="37"/>
  <c r="F13" i="37"/>
  <c r="F12" i="37"/>
  <c r="F11" i="37"/>
  <c r="F10" i="37"/>
  <c r="F9" i="37"/>
  <c r="G28" i="37" l="1"/>
  <c r="G38" i="37"/>
  <c r="D47" i="37"/>
  <c r="D38" i="37"/>
  <c r="D18" i="37"/>
  <c r="D28" i="37"/>
  <c r="C65" i="37"/>
  <c r="C55" i="37"/>
  <c r="C47" i="37"/>
  <c r="C38" i="37"/>
  <c r="C28" i="37"/>
  <c r="C18" i="37"/>
  <c r="E54" i="37"/>
  <c r="E53" i="37"/>
  <c r="E52" i="37"/>
  <c r="E51" i="37"/>
  <c r="E50" i="37"/>
  <c r="E49" i="37"/>
  <c r="G55" i="37"/>
  <c r="E48" i="37"/>
  <c r="E46" i="37"/>
  <c r="E45" i="37"/>
  <c r="E44" i="37"/>
  <c r="E43" i="37"/>
  <c r="E42" i="37"/>
  <c r="E41" i="37"/>
  <c r="E40" i="37"/>
  <c r="G47" i="37"/>
  <c r="E39" i="37"/>
  <c r="E37" i="37"/>
  <c r="E36" i="37"/>
  <c r="E35" i="37"/>
  <c r="E34" i="37"/>
  <c r="E33" i="37"/>
  <c r="E32" i="37"/>
  <c r="E31" i="37"/>
  <c r="E30" i="37"/>
  <c r="E29" i="37"/>
  <c r="E27" i="37"/>
  <c r="E26" i="37"/>
  <c r="E25" i="37"/>
  <c r="E24" i="37"/>
  <c r="E23" i="37"/>
  <c r="E22" i="37"/>
  <c r="E21" i="37"/>
  <c r="E20" i="37"/>
  <c r="E19" i="37"/>
  <c r="E17" i="37"/>
  <c r="E16" i="37"/>
  <c r="E15" i="37"/>
  <c r="E14" i="37"/>
  <c r="E13" i="37"/>
  <c r="E12" i="37"/>
  <c r="E11" i="37"/>
  <c r="E10" i="37"/>
  <c r="E9" i="37"/>
  <c r="E47" i="37" l="1"/>
  <c r="E28" i="37"/>
  <c r="E18" i="37"/>
  <c r="E38" i="37"/>
  <c r="E55" i="37"/>
  <c r="G18" i="37"/>
  <c r="G56" i="37" s="1"/>
  <c r="F66" i="37" s="1"/>
  <c r="F67" i="37" s="1"/>
  <c r="E56" i="37" l="1"/>
</calcChain>
</file>

<file path=xl/sharedStrings.xml><?xml version="1.0" encoding="utf-8"?>
<sst xmlns="http://schemas.openxmlformats.org/spreadsheetml/2006/main" count="92" uniqueCount="77">
  <si>
    <t>CARGA MAXIMA</t>
  </si>
  <si>
    <t>CARGA MEDIA</t>
  </si>
  <si>
    <t>CARGA MINIMA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</si>
  <si>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</si>
  <si>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</si>
  <si>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</si>
  <si>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</si>
  <si>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</si>
  <si>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</si>
  <si>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</si>
  <si>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</si>
  <si>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</si>
  <si>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</si>
  <si>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</si>
  <si>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</si>
  <si>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</si>
  <si>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</si>
  <si>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</si>
  <si>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</si>
  <si>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</si>
  <si>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</si>
  <si>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ORIENTACIÓN JUVENIL Y PROF. III</t>
  </si>
  <si>
    <t>FÍSICA IV</t>
  </si>
  <si>
    <t>INGLÉS III</t>
  </si>
  <si>
    <t>DIBUJO TÉCNICO I</t>
  </si>
  <si>
    <t>ENTORNO SOCIOECONÓMICO DE MEX.</t>
  </si>
  <si>
    <t>CÁLCULO DIFERENCIAL</t>
  </si>
  <si>
    <t>CÁLCULO INTEGRAL</t>
  </si>
  <si>
    <t>ORIENTACIÓN JUVENIL Y PROF. IV</t>
  </si>
  <si>
    <t>GEOMETRÍA ANALÍTICA</t>
  </si>
  <si>
    <t>FÍSICA I</t>
  </si>
  <si>
    <t>QUÍMICA I</t>
  </si>
  <si>
    <t>COMUNICACIÓN CIENTÍFICA</t>
  </si>
  <si>
    <t>FÍSICA II</t>
  </si>
  <si>
    <t>QUÍMICA II</t>
  </si>
  <si>
    <t>INGLÉS IV</t>
  </si>
  <si>
    <t>DIBUJO TÉCNICO II</t>
  </si>
  <si>
    <t>FÍSICA III</t>
  </si>
  <si>
    <t>QUÍMICA III</t>
  </si>
  <si>
    <t>INGLÉS V</t>
  </si>
  <si>
    <t>PROBABILIDAD Y ESTADÍSTICA</t>
  </si>
  <si>
    <t>QUÍMICA IV</t>
  </si>
  <si>
    <t>INGLÉS VI</t>
  </si>
  <si>
    <t>4TO. NIVEL</t>
  </si>
  <si>
    <t>UNIDADES DE APRENDIZAJE</t>
  </si>
  <si>
    <t>SEM</t>
  </si>
  <si>
    <t>SUBTOTAL</t>
  </si>
  <si>
    <t>5TO. NIVEL</t>
  </si>
  <si>
    <t>6TO. NIVEL</t>
  </si>
  <si>
    <t>1ER.  NIVEL</t>
  </si>
  <si>
    <t>2DO.  NIVEL</t>
  </si>
  <si>
    <t>3ER.  NIVEL</t>
  </si>
  <si>
    <t>TRAYECTORIA DEL ALUMNO</t>
  </si>
  <si>
    <t>A E R O NÁ U T I C A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</si>
  <si>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</si>
  <si>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</si>
  <si>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</si>
  <si>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</si>
  <si>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</si>
  <si>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</si>
  <si>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ACADÉMICA</t>
  </si>
  <si>
    <t>NC</t>
  </si>
  <si>
    <t>I</t>
  </si>
  <si>
    <t>NC =</t>
  </si>
  <si>
    <t>NO CURSADA</t>
  </si>
  <si>
    <t>I =</t>
  </si>
  <si>
    <t>INCRITA</t>
  </si>
  <si>
    <t>EXPRESION ORAL Y ESCRITA I</t>
  </si>
  <si>
    <t>CONFIGURACIÓN DE LAS AERONAVES</t>
  </si>
  <si>
    <t>LEGISLACIÓN Y DOCUMENTACIÓN</t>
  </si>
  <si>
    <t>ELEC. Y ELECTRONICA DE LAS AERO.</t>
  </si>
  <si>
    <t>ESTRUCTURAS DE LAS AERONAVES</t>
  </si>
  <si>
    <t>SISTEMAS DE LAS AERONAVES</t>
  </si>
  <si>
    <t>ELECTRÓNICA DE LAS AERONAVES</t>
  </si>
  <si>
    <t>OPTATIVA (MOTORES, MATERIALES Y SISTEMAS DE NAVEGACIÓN)</t>
  </si>
  <si>
    <t>MANT. DE LAS AERONAVES</t>
  </si>
  <si>
    <t>OPTATIVA (MANTENIMIENTO, SISTEMAS ELEC. Y REPARACIÓN)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</si>
</sst>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FF"/>
      <name val="Agency FB"/>
      <family val="2"/>
    </font>
    <font>
      <b/>
      <sz val="10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97">
    <xf numFmtId="0" fontId="0" fillId="0" borderId="0" xfId="0"/>
    <xf numFmtId="0" fontId="1" fillId="0" borderId="0" xfId="0" applyFont="1"/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0" xfId="0" applyNumberFormat="1"/>
    <xf numFmtId="0" fontId="2" fillId="0" borderId="15" xfId="0" applyFont="1" applyBorder="1"/>
    <xf numFmtId="0" fontId="0" fillId="0" borderId="16" xfId="0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1" fillId="2" borderId="0" xfId="0" applyNumberFormat="1" applyFont="1" applyFill="1"/>
    <xf numFmtId="0" fontId="1" fillId="0" borderId="3" xfId="0" applyFont="1" applyBorder="1"/>
    <xf numFmtId="0" fontId="0" fillId="0" borderId="23" xfId="0" applyFill="1" applyBorder="1"/>
    <xf numFmtId="0" fontId="0" fillId="0" borderId="24" xfId="0" applyFill="1" applyBorder="1"/>
    <xf numFmtId="0" fontId="2" fillId="0" borderId="0" xfId="0" applyFont="1"/>
    <xf numFmtId="0" fontId="3" fillId="0" borderId="1" xfId="0" applyFont="1" applyFill="1" applyBorder="1" applyAlignment="1">
      <alignment vertical="top"/>
    </xf>
    <xf numFmtId="0" fontId="0" fillId="6" borderId="12" xfId="0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0" fillId="6" borderId="16" xfId="0" applyFill="1" applyBorder="1" applyAlignment="1">
      <alignment horizontal="right"/>
    </xf>
    <xf numFmtId="0" fontId="0" fillId="0" borderId="21" xfId="0" applyFill="1" applyBorder="1"/>
    <xf numFmtId="0" fontId="1" fillId="0" borderId="3" xfId="0" applyFont="1" applyFill="1" applyBorder="1" applyAlignment="1">
      <alignment horizontal="center" vertical="center" textRotation="90"/>
    </xf>
    <xf numFmtId="0" fontId="3" fillId="6" borderId="1" xfId="3" applyFont="1" applyFill="1" applyBorder="1">
      <alignment vertical="top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</xf>
    <xf numFmtId="0" fontId="6" fillId="0" borderId="22" xfId="0" applyFont="1" applyBorder="1"/>
    <xf numFmtId="0" fontId="6" fillId="2" borderId="29" xfId="0" applyFont="1" applyFill="1" applyBorder="1"/>
    <xf numFmtId="0" fontId="6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/>
    <xf numFmtId="0" fontId="6" fillId="0" borderId="1" xfId="0" applyFont="1" applyBorder="1" applyAlignment="1">
      <alignment horizontal="left" vertical="center"/>
    </xf>
    <xf numFmtId="0" fontId="0" fillId="3" borderId="8" xfId="0" applyFill="1" applyBorder="1" applyAlignment="1">
      <alignment horizontal="right"/>
    </xf>
    <xf numFmtId="0" fontId="2" fillId="3" borderId="24" xfId="0" applyFont="1" applyFill="1" applyBorder="1"/>
    <xf numFmtId="0" fontId="4" fillId="3" borderId="3" xfId="1" applyFont="1" applyFill="1" applyBorder="1">
      <alignment vertical="top"/>
    </xf>
    <xf numFmtId="0" fontId="2" fillId="4" borderId="3" xfId="0" applyFont="1" applyFill="1" applyBorder="1"/>
    <xf numFmtId="0" fontId="6" fillId="4" borderId="3" xfId="0" applyFont="1" applyFill="1" applyBorder="1" applyAlignment="1">
      <alignment horizontal="left" vertical="center"/>
    </xf>
    <xf numFmtId="0" fontId="2" fillId="4" borderId="8" xfId="0" applyFont="1" applyFill="1" applyBorder="1"/>
    <xf numFmtId="0" fontId="6" fillId="4" borderId="23" xfId="0" applyFont="1" applyFill="1" applyBorder="1"/>
    <xf numFmtId="0" fontId="6" fillId="4" borderId="24" xfId="0" applyFont="1" applyFill="1" applyBorder="1"/>
    <xf numFmtId="0" fontId="6" fillId="4" borderId="25" xfId="0" applyFont="1" applyFill="1" applyBorder="1"/>
    <xf numFmtId="0" fontId="6" fillId="4" borderId="8" xfId="0" applyFont="1" applyFill="1" applyBorder="1"/>
    <xf numFmtId="0" fontId="1" fillId="4" borderId="3" xfId="0" applyFont="1" applyFill="1" applyBorder="1"/>
    <xf numFmtId="0" fontId="2" fillId="4" borderId="24" xfId="0" applyFont="1" applyFill="1" applyBorder="1"/>
    <xf numFmtId="0" fontId="0" fillId="4" borderId="23" xfId="0" applyFill="1" applyBorder="1"/>
    <xf numFmtId="0" fontId="4" fillId="4" borderId="3" xfId="0" applyFont="1" applyFill="1" applyBorder="1" applyAlignment="1">
      <alignment vertical="top"/>
    </xf>
    <xf numFmtId="0" fontId="0" fillId="4" borderId="8" xfId="0" applyFill="1" applyBorder="1" applyAlignment="1">
      <alignment horizontal="right"/>
    </xf>
    <xf numFmtId="0" fontId="0" fillId="4" borderId="28" xfId="0" applyFill="1" applyBorder="1" applyAlignment="1">
      <alignment horizontal="right"/>
    </xf>
    <xf numFmtId="0" fontId="2" fillId="4" borderId="21" xfId="0" applyFont="1" applyFill="1" applyBorder="1"/>
    <xf numFmtId="0" fontId="6" fillId="0" borderId="29" xfId="0" applyFont="1" applyFill="1" applyBorder="1"/>
    <xf numFmtId="0" fontId="9" fillId="3" borderId="13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right"/>
    </xf>
    <xf numFmtId="0" fontId="6" fillId="0" borderId="0" xfId="0" applyFont="1" applyProtection="1"/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13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vertical="top"/>
    </xf>
    <xf numFmtId="0" fontId="0" fillId="0" borderId="12" xfId="0" applyBorder="1" applyAlignment="1" applyProtection="1">
      <alignment horizontal="right"/>
    </xf>
    <xf numFmtId="0" fontId="11" fillId="0" borderId="27" xfId="0" applyFont="1" applyBorder="1" applyAlignment="1" applyProtection="1">
      <alignment vertical="top"/>
    </xf>
    <xf numFmtId="0" fontId="0" fillId="0" borderId="9" xfId="0" applyBorder="1" applyAlignment="1" applyProtection="1">
      <alignment horizontal="right"/>
    </xf>
    <xf numFmtId="2" fontId="0" fillId="0" borderId="9" xfId="0" applyNumberFormat="1" applyBorder="1" applyAlignment="1" applyProtection="1">
      <alignment horizontal="right"/>
    </xf>
    <xf numFmtId="0" fontId="11" fillId="0" borderId="31" xfId="0" applyFont="1" applyBorder="1" applyAlignment="1" applyProtection="1">
      <alignment vertical="top"/>
    </xf>
    <xf numFmtId="2" fontId="0" fillId="0" borderId="16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3" fillId="6" borderId="1" xfId="3" applyFont="1" applyFill="1" applyBorder="1" applyAlignment="1">
      <alignment vertical="top" wrapText="1"/>
    </xf>
    <xf numFmtId="2" fontId="1" fillId="5" borderId="17" xfId="0" applyNumberFormat="1" applyFont="1" applyFill="1" applyBorder="1" applyAlignment="1" applyProtection="1">
      <alignment horizontal="center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7" borderId="35" xfId="0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5" borderId="32" xfId="0" applyFont="1" applyFill="1" applyBorder="1" applyAlignment="1" applyProtection="1">
      <alignment horizontal="center" vertical="center"/>
    </xf>
    <xf numFmtId="0" fontId="10" fillId="5" borderId="33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34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50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133350</xdr:rowOff>
    </xdr:from>
    <xdr:to>
      <xdr:col>1</xdr:col>
      <xdr:colOff>1221689</xdr:colOff>
      <xdr:row>5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A71B2C-D7AF-47A9-915E-5A537F4F8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33350"/>
          <a:ext cx="1002614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00"/>
    <pageSetUpPr fitToPage="1"/>
  </sheetPr>
  <dimension ref="A1:O68"/>
  <sheetViews>
    <sheetView tabSelected="1" topLeftCell="A30" workbookViewId="0">
      <selection activeCell="D64" sqref="D64:E64"/>
    </sheetView>
  </sheetViews>
  <sheetFormatPr baseColWidth="10" defaultRowHeight="15" x14ac:dyDescent="0.25"/>
  <cols>
    <col min="1" max="1" width="5.42578125" style="1" customWidth="1"/>
    <col min="2" max="2" width="35.5703125" customWidth="1"/>
    <col min="4" max="4" width="14" customWidth="1"/>
    <col min="6" max="6" width="14.7109375" customWidth="1"/>
    <col min="15" max="15" width="0" hidden="1" customWidth="1"/>
  </cols>
  <sheetData>
    <row r="1" spans="1:7" ht="18.75" x14ac:dyDescent="0.25">
      <c r="B1" s="90" t="s">
        <v>53</v>
      </c>
      <c r="C1" s="91"/>
      <c r="D1" s="91"/>
      <c r="E1" s="91"/>
    </row>
    <row r="3" spans="1:7" x14ac:dyDescent="0.25">
      <c r="C3" t="s">
        <v>20</v>
      </c>
      <c r="E3">
        <f>SUM(C18+C28+C38+C47+C55+C65)</f>
        <v>248.48000000000002</v>
      </c>
    </row>
    <row r="4" spans="1:7" x14ac:dyDescent="0.25">
      <c r="C4" t="s">
        <v>0</v>
      </c>
      <c r="E4" s="4">
        <f>E3/3</f>
        <v>82.826666666666668</v>
      </c>
    </row>
    <row r="5" spans="1:7" x14ac:dyDescent="0.25">
      <c r="C5" t="s">
        <v>1</v>
      </c>
      <c r="E5" s="10">
        <f>E3/6</f>
        <v>41.413333333333334</v>
      </c>
    </row>
    <row r="6" spans="1:7" ht="15.75" thickBot="1" x14ac:dyDescent="0.3">
      <c r="C6" t="s">
        <v>2</v>
      </c>
      <c r="E6" s="4">
        <f>E3/9</f>
        <v>27.608888888888892</v>
      </c>
      <c r="F6" s="92"/>
      <c r="G6" s="92"/>
    </row>
    <row r="7" spans="1:7" ht="15.75" thickBot="1" x14ac:dyDescent="0.3">
      <c r="A7" s="14"/>
      <c r="B7" s="14"/>
      <c r="C7" s="14"/>
      <c r="D7" s="14"/>
      <c r="E7" s="14"/>
      <c r="F7" s="84" t="s">
        <v>52</v>
      </c>
      <c r="G7" s="85"/>
    </row>
    <row r="8" spans="1:7" ht="26.25" thickBot="1" x14ac:dyDescent="0.3">
      <c r="A8" s="23" t="s">
        <v>45</v>
      </c>
      <c r="B8" s="22" t="s">
        <v>44</v>
      </c>
      <c r="C8" s="7" t="s">
        <v>5</v>
      </c>
      <c r="D8" s="8" t="s">
        <v>54</v>
      </c>
      <c r="E8" s="9" t="s">
        <v>58</v>
      </c>
      <c r="F8" s="7" t="s">
        <v>55</v>
      </c>
      <c r="G8" s="8" t="s">
        <v>56</v>
      </c>
    </row>
    <row r="9" spans="1:7" ht="15.75" thickBot="1" x14ac:dyDescent="0.3">
      <c r="A9" s="93" t="s">
        <v>49</v>
      </c>
      <c r="B9" s="58" t="s">
        <v>3</v>
      </c>
      <c r="C9" s="59">
        <v>5.62</v>
      </c>
      <c r="D9" s="57">
        <v>6</v>
      </c>
      <c r="E9" s="28">
        <f>IF(D9&gt;=6,C9,"0")</f>
        <v>5.62</v>
      </c>
      <c r="F9" s="29" t="str">
        <f>IF(D9="NC","NO CURSADA",IF(D9="I","INSCRITO",IF(D9&gt;5,"APROBADO","REPROBADO")))</f>
        <v>APROBADO</v>
      </c>
      <c r="G9" s="28">
        <f>IF(D9="I",C9,IF(D9&lt;=5,C9,))</f>
        <v>0</v>
      </c>
    </row>
    <row r="10" spans="1:7" ht="15.75" thickBot="1" x14ac:dyDescent="0.3">
      <c r="A10" s="94"/>
      <c r="B10" s="60" t="s">
        <v>8</v>
      </c>
      <c r="C10" s="61">
        <v>3.37</v>
      </c>
      <c r="D10" s="57">
        <v>6</v>
      </c>
      <c r="E10" s="30">
        <f t="shared" ref="E10:E17" si="0">IF(D10&gt;=6,C10,"0")</f>
        <v>3.37</v>
      </c>
      <c r="F10" s="29" t="str">
        <f t="shared" ref="F10:F17" si="1">IF(D10="NC","NO CURSADA",IF(D10="I","INSCRITO",IF(D10&gt;5,"APROBADO","REPROBADO")))</f>
        <v>APROBADO</v>
      </c>
      <c r="G10" s="28">
        <f t="shared" ref="G10:G17" si="2">IF(D10="I",C10,IF(D10&lt;=5,C10,))</f>
        <v>0</v>
      </c>
    </row>
    <row r="11" spans="1:7" ht="15.75" thickBot="1" x14ac:dyDescent="0.3">
      <c r="A11" s="94"/>
      <c r="B11" s="60" t="s">
        <v>6</v>
      </c>
      <c r="C11" s="62">
        <v>4.5</v>
      </c>
      <c r="D11" s="57">
        <v>6</v>
      </c>
      <c r="E11" s="30">
        <f t="shared" si="0"/>
        <v>4.5</v>
      </c>
      <c r="F11" s="29" t="str">
        <f t="shared" si="1"/>
        <v>APROBADO</v>
      </c>
      <c r="G11" s="28">
        <f t="shared" si="2"/>
        <v>0</v>
      </c>
    </row>
    <row r="12" spans="1:7" ht="15.75" thickBot="1" x14ac:dyDescent="0.3">
      <c r="A12" s="94"/>
      <c r="B12" s="60" t="s">
        <v>7</v>
      </c>
      <c r="C12" s="61">
        <v>5.62</v>
      </c>
      <c r="D12" s="57">
        <v>6</v>
      </c>
      <c r="E12" s="30">
        <f t="shared" si="0"/>
        <v>5.62</v>
      </c>
      <c r="F12" s="29" t="str">
        <f t="shared" si="1"/>
        <v>APROBADO</v>
      </c>
      <c r="G12" s="28">
        <f t="shared" si="2"/>
        <v>0</v>
      </c>
    </row>
    <row r="13" spans="1:7" ht="15.75" thickBot="1" x14ac:dyDescent="0.3">
      <c r="A13" s="94"/>
      <c r="B13" s="60" t="s">
        <v>67</v>
      </c>
      <c r="C13" s="62">
        <v>4.5</v>
      </c>
      <c r="D13" s="57">
        <v>6</v>
      </c>
      <c r="E13" s="30">
        <f t="shared" si="0"/>
        <v>4.5</v>
      </c>
      <c r="F13" s="29" t="str">
        <f t="shared" si="1"/>
        <v>APROBADO</v>
      </c>
      <c r="G13" s="28">
        <f t="shared" si="2"/>
        <v>0</v>
      </c>
    </row>
    <row r="14" spans="1:7" ht="15.75" thickBot="1" x14ac:dyDescent="0.3">
      <c r="A14" s="94"/>
      <c r="B14" s="60" t="s">
        <v>11</v>
      </c>
      <c r="C14" s="61">
        <v>3.37</v>
      </c>
      <c r="D14" s="57">
        <v>6</v>
      </c>
      <c r="E14" s="30">
        <f t="shared" si="0"/>
        <v>3.37</v>
      </c>
      <c r="F14" s="29" t="str">
        <f t="shared" si="1"/>
        <v>APROBADO</v>
      </c>
      <c r="G14" s="28">
        <f t="shared" si="2"/>
        <v>0</v>
      </c>
    </row>
    <row r="15" spans="1:7" ht="15.75" thickBot="1" x14ac:dyDescent="0.3">
      <c r="A15" s="94"/>
      <c r="B15" s="60" t="s">
        <v>12</v>
      </c>
      <c r="C15" s="61">
        <v>3.37</v>
      </c>
      <c r="D15" s="57">
        <v>6</v>
      </c>
      <c r="E15" s="30">
        <f t="shared" si="0"/>
        <v>3.37</v>
      </c>
      <c r="F15" s="29" t="str">
        <f t="shared" si="1"/>
        <v>APROBADO</v>
      </c>
      <c r="G15" s="28">
        <f t="shared" si="2"/>
        <v>0</v>
      </c>
    </row>
    <row r="16" spans="1:7" ht="15.75" thickBot="1" x14ac:dyDescent="0.3">
      <c r="A16" s="94"/>
      <c r="B16" s="60" t="s">
        <v>9</v>
      </c>
      <c r="C16" s="62">
        <v>4.5</v>
      </c>
      <c r="D16" s="57">
        <v>6</v>
      </c>
      <c r="E16" s="30">
        <f t="shared" si="0"/>
        <v>4.5</v>
      </c>
      <c r="F16" s="29" t="str">
        <f t="shared" si="1"/>
        <v>APROBADO</v>
      </c>
      <c r="G16" s="28">
        <f t="shared" si="2"/>
        <v>0</v>
      </c>
    </row>
    <row r="17" spans="1:7" ht="15.75" thickBot="1" x14ac:dyDescent="0.3">
      <c r="A17" s="95"/>
      <c r="B17" s="63" t="s">
        <v>10</v>
      </c>
      <c r="C17" s="64">
        <v>0</v>
      </c>
      <c r="D17" s="57">
        <v>6</v>
      </c>
      <c r="E17" s="30">
        <f t="shared" si="0"/>
        <v>0</v>
      </c>
      <c r="F17" s="29" t="str">
        <f t="shared" si="1"/>
        <v>APROBADO</v>
      </c>
      <c r="G17" s="28">
        <f t="shared" si="2"/>
        <v>0</v>
      </c>
    </row>
    <row r="18" spans="1:7" ht="15.75" thickBot="1" x14ac:dyDescent="0.3">
      <c r="A18" s="43"/>
      <c r="B18" s="46" t="s">
        <v>46</v>
      </c>
      <c r="C18" s="47">
        <f>SUM(C9:C17)</f>
        <v>34.85</v>
      </c>
      <c r="D18" s="45">
        <f>SUM(C9:C17)</f>
        <v>34.85</v>
      </c>
      <c r="E18" s="44">
        <f>SUM(E9:E17)</f>
        <v>34.85</v>
      </c>
      <c r="F18" s="51"/>
      <c r="G18" s="42">
        <f>SUM(G9:G17)</f>
        <v>0</v>
      </c>
    </row>
    <row r="19" spans="1:7" ht="15.75" thickBot="1" x14ac:dyDescent="0.3">
      <c r="A19" s="93" t="s">
        <v>50</v>
      </c>
      <c r="B19" s="58" t="s">
        <v>4</v>
      </c>
      <c r="C19" s="59">
        <v>5.62</v>
      </c>
      <c r="D19" s="57">
        <v>6</v>
      </c>
      <c r="E19" s="28">
        <f>IF(D19&gt;=6,C19,"0")</f>
        <v>5.62</v>
      </c>
      <c r="F19" s="29" t="str">
        <f>IF(D19="NC","NO CURSADA",IF(D19="I","INSCRITO",IF(D19&gt;5,"APROBADO","REPROBADO")))</f>
        <v>APROBADO</v>
      </c>
      <c r="G19" s="28">
        <f>IF(D19="I",C19,IF(D19&lt;=5,C19,))</f>
        <v>0</v>
      </c>
    </row>
    <row r="20" spans="1:7" ht="15.75" thickBot="1" x14ac:dyDescent="0.3">
      <c r="A20" s="94"/>
      <c r="B20" s="60" t="s">
        <v>13</v>
      </c>
      <c r="C20" s="61">
        <v>3.37</v>
      </c>
      <c r="D20" s="57">
        <v>6</v>
      </c>
      <c r="E20" s="30">
        <f t="shared" ref="E20:E27" si="3">IF(D20&gt;=6,C20,"0")</f>
        <v>3.37</v>
      </c>
      <c r="F20" s="29" t="str">
        <f t="shared" ref="F20:F27" si="4">IF(D20="NC","NO CURSADA",IF(D20="I","INSCRITO",IF(D20&gt;5,"APROBADO","REPROBADO")))</f>
        <v>APROBADO</v>
      </c>
      <c r="G20" s="28">
        <f t="shared" ref="G20:G27" si="5">IF(D20="I",C20,IF(D20&lt;=5,C20,))</f>
        <v>0</v>
      </c>
    </row>
    <row r="21" spans="1:7" ht="15.75" thickBot="1" x14ac:dyDescent="0.3">
      <c r="A21" s="94"/>
      <c r="B21" s="60" t="s">
        <v>14</v>
      </c>
      <c r="C21" s="62">
        <v>4.5</v>
      </c>
      <c r="D21" s="57">
        <v>6</v>
      </c>
      <c r="E21" s="30">
        <f t="shared" si="3"/>
        <v>4.5</v>
      </c>
      <c r="F21" s="29" t="str">
        <f t="shared" si="4"/>
        <v>APROBADO</v>
      </c>
      <c r="G21" s="28">
        <f t="shared" si="5"/>
        <v>0</v>
      </c>
    </row>
    <row r="22" spans="1:7" ht="15.75" thickBot="1" x14ac:dyDescent="0.3">
      <c r="A22" s="94"/>
      <c r="B22" s="60" t="s">
        <v>15</v>
      </c>
      <c r="C22" s="61">
        <v>5.62</v>
      </c>
      <c r="D22" s="57">
        <v>6</v>
      </c>
      <c r="E22" s="30">
        <f t="shared" si="3"/>
        <v>5.62</v>
      </c>
      <c r="F22" s="29" t="str">
        <f t="shared" si="4"/>
        <v>APROBADO</v>
      </c>
      <c r="G22" s="28">
        <f t="shared" si="5"/>
        <v>0</v>
      </c>
    </row>
    <row r="23" spans="1:7" ht="15.75" thickBot="1" x14ac:dyDescent="0.3">
      <c r="A23" s="94"/>
      <c r="B23" s="60" t="s">
        <v>16</v>
      </c>
      <c r="C23" s="62">
        <v>4.5</v>
      </c>
      <c r="D23" s="57">
        <v>6</v>
      </c>
      <c r="E23" s="30">
        <f t="shared" si="3"/>
        <v>4.5</v>
      </c>
      <c r="F23" s="29" t="str">
        <f t="shared" si="4"/>
        <v>APROBADO</v>
      </c>
      <c r="G23" s="28">
        <f t="shared" si="5"/>
        <v>0</v>
      </c>
    </row>
    <row r="24" spans="1:7" ht="15.75" thickBot="1" x14ac:dyDescent="0.3">
      <c r="A24" s="94"/>
      <c r="B24" s="60" t="s">
        <v>17</v>
      </c>
      <c r="C24" s="61">
        <v>5.62</v>
      </c>
      <c r="D24" s="57">
        <v>6</v>
      </c>
      <c r="E24" s="30">
        <f t="shared" si="3"/>
        <v>5.62</v>
      </c>
      <c r="F24" s="29" t="str">
        <f t="shared" si="4"/>
        <v>APROBADO</v>
      </c>
      <c r="G24" s="28">
        <f t="shared" si="5"/>
        <v>0</v>
      </c>
    </row>
    <row r="25" spans="1:7" ht="15.75" thickBot="1" x14ac:dyDescent="0.3">
      <c r="A25" s="94"/>
      <c r="B25" s="60" t="s">
        <v>18</v>
      </c>
      <c r="C25" s="61">
        <v>3.37</v>
      </c>
      <c r="D25" s="57">
        <v>6</v>
      </c>
      <c r="E25" s="30">
        <f t="shared" si="3"/>
        <v>3.37</v>
      </c>
      <c r="F25" s="29" t="str">
        <f t="shared" si="4"/>
        <v>APROBADO</v>
      </c>
      <c r="G25" s="28">
        <f t="shared" si="5"/>
        <v>0</v>
      </c>
    </row>
    <row r="26" spans="1:7" ht="15.75" thickBot="1" x14ac:dyDescent="0.3">
      <c r="A26" s="94"/>
      <c r="B26" s="60" t="s">
        <v>19</v>
      </c>
      <c r="C26" s="62">
        <v>0</v>
      </c>
      <c r="D26" s="57">
        <v>6</v>
      </c>
      <c r="E26" s="30">
        <f t="shared" si="3"/>
        <v>0</v>
      </c>
      <c r="F26" s="29" t="str">
        <f t="shared" si="4"/>
        <v>APROBADO</v>
      </c>
      <c r="G26" s="28">
        <f t="shared" si="5"/>
        <v>0</v>
      </c>
    </row>
    <row r="27" spans="1:7" ht="23.25" thickBot="1" x14ac:dyDescent="0.3">
      <c r="A27" s="95"/>
      <c r="B27" s="24" t="s">
        <v>57</v>
      </c>
      <c r="C27" s="65">
        <v>3.37</v>
      </c>
      <c r="D27" s="57">
        <v>6</v>
      </c>
      <c r="E27" s="30">
        <f t="shared" si="3"/>
        <v>3.37</v>
      </c>
      <c r="F27" s="29" t="str">
        <f t="shared" si="4"/>
        <v>APROBADO</v>
      </c>
      <c r="G27" s="28">
        <f t="shared" si="5"/>
        <v>0</v>
      </c>
    </row>
    <row r="28" spans="1:7" ht="15.75" thickBot="1" x14ac:dyDescent="0.3">
      <c r="A28" s="11"/>
      <c r="B28" s="35" t="s">
        <v>46</v>
      </c>
      <c r="C28" s="33">
        <f>SUM(C19:C27)</f>
        <v>35.97</v>
      </c>
      <c r="D28" s="45">
        <f>SUM(C19:C27)</f>
        <v>35.97</v>
      </c>
      <c r="E28" s="34">
        <f>SUM(E19:E27)</f>
        <v>35.97</v>
      </c>
      <c r="F28" s="51"/>
      <c r="G28" s="42">
        <f>SUM(G19:G27)</f>
        <v>0</v>
      </c>
    </row>
    <row r="29" spans="1:7" ht="15.75" thickBot="1" x14ac:dyDescent="0.3">
      <c r="A29" s="93" t="s">
        <v>51</v>
      </c>
      <c r="B29" s="58" t="s">
        <v>29</v>
      </c>
      <c r="C29" s="59">
        <v>5.62</v>
      </c>
      <c r="D29" s="57">
        <v>6</v>
      </c>
      <c r="E29" s="28">
        <f>IF(D29&gt;=6,C29,"0")</f>
        <v>5.62</v>
      </c>
      <c r="F29" s="29" t="str">
        <f>IF(D29="NC","NO CURSADA",IF(D29="I","INSCRITO",IF(D29&gt;5,"APROBADO","REPROBADO")))</f>
        <v>APROBADO</v>
      </c>
      <c r="G29" s="28">
        <f>IF(D29="I",C29,IF(D29&lt;=5,C29,))</f>
        <v>0</v>
      </c>
    </row>
    <row r="30" spans="1:7" ht="15.75" thickBot="1" x14ac:dyDescent="0.3">
      <c r="A30" s="94"/>
      <c r="B30" s="60" t="s">
        <v>30</v>
      </c>
      <c r="C30" s="61">
        <v>5.62</v>
      </c>
      <c r="D30" s="57">
        <v>6</v>
      </c>
      <c r="E30" s="30">
        <f t="shared" ref="E30:E37" si="6">IF(D30&gt;=6,C30,"0")</f>
        <v>5.62</v>
      </c>
      <c r="F30" s="29" t="str">
        <f t="shared" ref="F30:F37" si="7">IF(D30="NC","NO CURSADA",IF(D30="I","INSCRITO",IF(D30&gt;5,"APROBADO","REPROBADO")))</f>
        <v>APROBADO</v>
      </c>
      <c r="G30" s="28">
        <f t="shared" ref="G30:G37" si="8">IF(D30="I",C30,IF(D30&lt;=5,C30,))</f>
        <v>0</v>
      </c>
    </row>
    <row r="31" spans="1:7" ht="15.75" thickBot="1" x14ac:dyDescent="0.3">
      <c r="A31" s="94"/>
      <c r="B31" s="60" t="s">
        <v>31</v>
      </c>
      <c r="C31" s="62">
        <v>4.5</v>
      </c>
      <c r="D31" s="57">
        <v>6</v>
      </c>
      <c r="E31" s="30">
        <f t="shared" si="6"/>
        <v>4.5</v>
      </c>
      <c r="F31" s="29" t="str">
        <f t="shared" si="7"/>
        <v>APROBADO</v>
      </c>
      <c r="G31" s="28">
        <f t="shared" si="8"/>
        <v>0</v>
      </c>
    </row>
    <row r="32" spans="1:7" ht="15.75" thickBot="1" x14ac:dyDescent="0.3">
      <c r="A32" s="94"/>
      <c r="B32" s="60" t="s">
        <v>23</v>
      </c>
      <c r="C32" s="61">
        <v>6.75</v>
      </c>
      <c r="D32" s="57">
        <v>6</v>
      </c>
      <c r="E32" s="30">
        <f t="shared" si="6"/>
        <v>6.75</v>
      </c>
      <c r="F32" s="29" t="str">
        <f t="shared" si="7"/>
        <v>APROBADO</v>
      </c>
      <c r="G32" s="28">
        <f t="shared" si="8"/>
        <v>0</v>
      </c>
    </row>
    <row r="33" spans="1:7" ht="15.75" thickBot="1" x14ac:dyDescent="0.3">
      <c r="A33" s="94"/>
      <c r="B33" s="60" t="s">
        <v>32</v>
      </c>
      <c r="C33" s="61">
        <v>3.37</v>
      </c>
      <c r="D33" s="57">
        <v>6</v>
      </c>
      <c r="E33" s="30">
        <f t="shared" si="6"/>
        <v>3.37</v>
      </c>
      <c r="F33" s="29" t="str">
        <f t="shared" si="7"/>
        <v>APROBADO</v>
      </c>
      <c r="G33" s="28">
        <f t="shared" si="8"/>
        <v>0</v>
      </c>
    </row>
    <row r="34" spans="1:7" ht="15.75" thickBot="1" x14ac:dyDescent="0.3">
      <c r="A34" s="94"/>
      <c r="B34" s="60" t="s">
        <v>24</v>
      </c>
      <c r="C34" s="61">
        <v>5.62</v>
      </c>
      <c r="D34" s="57">
        <v>6</v>
      </c>
      <c r="E34" s="30">
        <f t="shared" si="6"/>
        <v>5.62</v>
      </c>
      <c r="F34" s="29" t="str">
        <f t="shared" si="7"/>
        <v>APROBADO</v>
      </c>
      <c r="G34" s="28">
        <f t="shared" si="8"/>
        <v>0</v>
      </c>
    </row>
    <row r="35" spans="1:7" ht="15.75" thickBot="1" x14ac:dyDescent="0.3">
      <c r="A35" s="94"/>
      <c r="B35" s="60" t="s">
        <v>25</v>
      </c>
      <c r="C35" s="65">
        <v>3.37</v>
      </c>
      <c r="D35" s="57">
        <v>6</v>
      </c>
      <c r="E35" s="30">
        <f t="shared" si="6"/>
        <v>3.37</v>
      </c>
      <c r="F35" s="29" t="str">
        <f t="shared" si="7"/>
        <v>APROBADO</v>
      </c>
      <c r="G35" s="28">
        <f t="shared" si="8"/>
        <v>0</v>
      </c>
    </row>
    <row r="36" spans="1:7" ht="15.75" thickBot="1" x14ac:dyDescent="0.3">
      <c r="A36" s="94"/>
      <c r="B36" s="60" t="s">
        <v>68</v>
      </c>
      <c r="C36" s="66">
        <v>5.62</v>
      </c>
      <c r="D36" s="57">
        <v>6</v>
      </c>
      <c r="E36" s="30">
        <f t="shared" si="6"/>
        <v>5.62</v>
      </c>
      <c r="F36" s="29" t="str">
        <f t="shared" si="7"/>
        <v>APROBADO</v>
      </c>
      <c r="G36" s="28">
        <f t="shared" si="8"/>
        <v>0</v>
      </c>
    </row>
    <row r="37" spans="1:7" ht="15.75" thickBot="1" x14ac:dyDescent="0.3">
      <c r="A37" s="95"/>
      <c r="B37" s="63" t="s">
        <v>69</v>
      </c>
      <c r="C37" s="67">
        <v>6.75</v>
      </c>
      <c r="D37" s="57">
        <v>6</v>
      </c>
      <c r="E37" s="30">
        <f t="shared" si="6"/>
        <v>6.75</v>
      </c>
      <c r="F37" s="29" t="str">
        <f t="shared" si="7"/>
        <v>APROBADO</v>
      </c>
      <c r="G37" s="28">
        <f t="shared" si="8"/>
        <v>0</v>
      </c>
    </row>
    <row r="38" spans="1:7" ht="15.75" thickBot="1" x14ac:dyDescent="0.3">
      <c r="A38" s="43"/>
      <c r="B38" s="46" t="s">
        <v>46</v>
      </c>
      <c r="C38" s="48">
        <f>SUM(C29:C37)</f>
        <v>47.22</v>
      </c>
      <c r="D38" s="45">
        <f>SUM(C29:C37)</f>
        <v>47.22</v>
      </c>
      <c r="E38" s="49">
        <f>SUM(E29:E37)</f>
        <v>47.22</v>
      </c>
      <c r="F38" s="51"/>
      <c r="G38" s="42">
        <f>SUM(G29:G37)</f>
        <v>0</v>
      </c>
    </row>
    <row r="39" spans="1:7" ht="15.75" thickBot="1" x14ac:dyDescent="0.3">
      <c r="A39" s="96" t="s">
        <v>43</v>
      </c>
      <c r="B39" s="63" t="s">
        <v>26</v>
      </c>
      <c r="C39" s="67">
        <v>5.62</v>
      </c>
      <c r="D39" s="57">
        <v>6</v>
      </c>
      <c r="E39" s="28">
        <f>IF(D39&gt;=6,C39,"0")</f>
        <v>5.62</v>
      </c>
      <c r="F39" s="29" t="str">
        <f>IF(D39="NC","NO CURSADA",IF(D39="I","INSCRITO",IF(D39&gt;5,"APROBADO","REPROBADO")))</f>
        <v>APROBADO</v>
      </c>
      <c r="G39" s="28">
        <f>IF(D39="I",C39,IF(D39&lt;=5,C39,))</f>
        <v>0</v>
      </c>
    </row>
    <row r="40" spans="1:7" ht="15.75" thickBot="1" x14ac:dyDescent="0.3">
      <c r="A40" s="96"/>
      <c r="B40" s="63" t="s">
        <v>33</v>
      </c>
      <c r="C40" s="67">
        <v>5.62</v>
      </c>
      <c r="D40" s="57">
        <v>6</v>
      </c>
      <c r="E40" s="30">
        <f t="shared" ref="E40:E46" si="9">IF(D40&gt;=6,C40,"0")</f>
        <v>5.62</v>
      </c>
      <c r="F40" s="29" t="str">
        <f t="shared" ref="F40:F46" si="10">IF(D40="NC","NO CURSADA",IF(D40="I","INSCRITO",IF(D40&gt;5,"APROBADO","REPROBADO")))</f>
        <v>APROBADO</v>
      </c>
      <c r="G40" s="28">
        <f t="shared" ref="G40:G46" si="11">IF(D40="I",C40,IF(D40&lt;=5,C40,))</f>
        <v>0</v>
      </c>
    </row>
    <row r="41" spans="1:7" ht="15.75" thickBot="1" x14ac:dyDescent="0.3">
      <c r="A41" s="96"/>
      <c r="B41" s="63" t="s">
        <v>34</v>
      </c>
      <c r="C41" s="67">
        <v>4.5</v>
      </c>
      <c r="D41" s="57">
        <v>6</v>
      </c>
      <c r="E41" s="30">
        <f t="shared" si="9"/>
        <v>4.5</v>
      </c>
      <c r="F41" s="29" t="str">
        <f t="shared" si="10"/>
        <v>APROBADO</v>
      </c>
      <c r="G41" s="28">
        <f t="shared" si="11"/>
        <v>0</v>
      </c>
    </row>
    <row r="42" spans="1:7" ht="15.75" thickBot="1" x14ac:dyDescent="0.3">
      <c r="A42" s="96"/>
      <c r="B42" s="63" t="s">
        <v>35</v>
      </c>
      <c r="C42" s="67">
        <v>6.75</v>
      </c>
      <c r="D42" s="57">
        <v>6</v>
      </c>
      <c r="E42" s="30">
        <f t="shared" si="9"/>
        <v>6.75</v>
      </c>
      <c r="F42" s="29" t="str">
        <f t="shared" si="10"/>
        <v>APROBADO</v>
      </c>
      <c r="G42" s="28">
        <f t="shared" si="11"/>
        <v>0</v>
      </c>
    </row>
    <row r="43" spans="1:7" ht="15.75" thickBot="1" x14ac:dyDescent="0.3">
      <c r="A43" s="96"/>
      <c r="B43" s="63" t="s">
        <v>36</v>
      </c>
      <c r="C43" s="67">
        <v>5.62</v>
      </c>
      <c r="D43" s="57">
        <v>6</v>
      </c>
      <c r="E43" s="30">
        <f t="shared" si="9"/>
        <v>5.62</v>
      </c>
      <c r="F43" s="29" t="str">
        <f t="shared" si="10"/>
        <v>APROBADO</v>
      </c>
      <c r="G43" s="28">
        <f t="shared" si="11"/>
        <v>0</v>
      </c>
    </row>
    <row r="44" spans="1:7" ht="15.75" thickBot="1" x14ac:dyDescent="0.3">
      <c r="A44" s="96"/>
      <c r="B44" s="63" t="s">
        <v>70</v>
      </c>
      <c r="C44" s="67">
        <v>7.87</v>
      </c>
      <c r="D44" s="57">
        <v>6</v>
      </c>
      <c r="E44" s="30">
        <f t="shared" si="9"/>
        <v>7.87</v>
      </c>
      <c r="F44" s="29" t="str">
        <f t="shared" si="10"/>
        <v>APROBADO</v>
      </c>
      <c r="G44" s="28">
        <f t="shared" si="11"/>
        <v>0</v>
      </c>
    </row>
    <row r="45" spans="1:7" ht="15.75" thickBot="1" x14ac:dyDescent="0.3">
      <c r="A45" s="96"/>
      <c r="B45" s="63" t="s">
        <v>71</v>
      </c>
      <c r="C45" s="67">
        <v>3.37</v>
      </c>
      <c r="D45" s="57">
        <v>6</v>
      </c>
      <c r="E45" s="30">
        <f t="shared" si="9"/>
        <v>3.37</v>
      </c>
      <c r="F45" s="29" t="str">
        <f t="shared" si="10"/>
        <v>APROBADO</v>
      </c>
      <c r="G45" s="28">
        <f t="shared" si="11"/>
        <v>0</v>
      </c>
    </row>
    <row r="46" spans="1:7" ht="15.75" thickBot="1" x14ac:dyDescent="0.3">
      <c r="A46" s="96"/>
      <c r="B46" s="63" t="s">
        <v>72</v>
      </c>
      <c r="C46" s="67">
        <v>5.62</v>
      </c>
      <c r="D46" s="57">
        <v>6</v>
      </c>
      <c r="E46" s="30">
        <f t="shared" si="9"/>
        <v>5.62</v>
      </c>
      <c r="F46" s="29" t="str">
        <f t="shared" si="10"/>
        <v>APROBADO</v>
      </c>
      <c r="G46" s="28">
        <f t="shared" si="11"/>
        <v>0</v>
      </c>
    </row>
    <row r="47" spans="1:7" ht="15.75" thickBot="1" x14ac:dyDescent="0.3">
      <c r="A47" s="43"/>
      <c r="B47" s="46" t="s">
        <v>46</v>
      </c>
      <c r="C47" s="47">
        <f>SUM(C39:C46)</f>
        <v>44.97</v>
      </c>
      <c r="D47" s="45">
        <f>SUM(C39:C46)</f>
        <v>44.97</v>
      </c>
      <c r="E47" s="44">
        <f>SUM(E39:E46)</f>
        <v>44.97</v>
      </c>
      <c r="F47" s="47"/>
      <c r="G47" s="47">
        <f>SUM(G39:G46)</f>
        <v>0</v>
      </c>
    </row>
    <row r="48" spans="1:7" ht="15.75" customHeight="1" x14ac:dyDescent="0.25">
      <c r="A48" s="82" t="s">
        <v>47</v>
      </c>
      <c r="B48" s="15" t="s">
        <v>27</v>
      </c>
      <c r="C48" s="3">
        <v>5.62</v>
      </c>
      <c r="D48" s="57">
        <v>6</v>
      </c>
      <c r="E48" s="30">
        <f t="shared" ref="E48:E54" si="12">IF(D48&gt;=6,C48,"0")</f>
        <v>5.62</v>
      </c>
      <c r="F48" s="29" t="str">
        <f>IF(D48="NC","NO CURSADA",IF(D48="I","INSCRITO",IF(D48&gt;5,"APROBADO","REPROBADO")))</f>
        <v>APROBADO</v>
      </c>
      <c r="G48" s="28">
        <f>IF(D48="I",C48,IF(D48&lt;=5,C48,))</f>
        <v>0</v>
      </c>
    </row>
    <row r="49" spans="1:15" x14ac:dyDescent="0.25">
      <c r="A49" s="82"/>
      <c r="B49" s="15" t="s">
        <v>37</v>
      </c>
      <c r="C49" s="2">
        <v>5.62</v>
      </c>
      <c r="D49" s="57">
        <v>6</v>
      </c>
      <c r="E49" s="30">
        <f t="shared" si="12"/>
        <v>5.62</v>
      </c>
      <c r="F49" s="29" t="str">
        <f t="shared" ref="F49:F54" si="13">IF(D49="NC","NO CURSADA",IF(D49="I","INSCRITO",IF(D49&gt;5,"APROBADO","REPROBADO")))</f>
        <v>APROBADO</v>
      </c>
      <c r="G49" s="28">
        <f t="shared" ref="G49:G54" si="14">IF(D49="I",C49,IF(D49&lt;=5,C49,))</f>
        <v>0</v>
      </c>
    </row>
    <row r="50" spans="1:15" x14ac:dyDescent="0.25">
      <c r="A50" s="82"/>
      <c r="B50" s="15" t="s">
        <v>38</v>
      </c>
      <c r="C50" s="2">
        <v>4.5</v>
      </c>
      <c r="D50" s="57">
        <v>6</v>
      </c>
      <c r="E50" s="30">
        <f t="shared" si="12"/>
        <v>4.5</v>
      </c>
      <c r="F50" s="29" t="str">
        <f t="shared" si="13"/>
        <v>APROBADO</v>
      </c>
      <c r="G50" s="28">
        <f t="shared" si="14"/>
        <v>0</v>
      </c>
      <c r="O50" s="52">
        <v>0</v>
      </c>
    </row>
    <row r="51" spans="1:15" x14ac:dyDescent="0.25">
      <c r="A51" s="82"/>
      <c r="B51" s="15" t="s">
        <v>39</v>
      </c>
      <c r="C51" s="2">
        <v>6.75</v>
      </c>
      <c r="D51" s="57">
        <v>6</v>
      </c>
      <c r="E51" s="30">
        <f t="shared" si="12"/>
        <v>6.75</v>
      </c>
      <c r="F51" s="29" t="str">
        <f t="shared" si="13"/>
        <v>APROBADO</v>
      </c>
      <c r="G51" s="28">
        <f t="shared" si="14"/>
        <v>0</v>
      </c>
      <c r="O51" s="52">
        <v>1</v>
      </c>
    </row>
    <row r="52" spans="1:15" x14ac:dyDescent="0.25">
      <c r="A52" s="82"/>
      <c r="B52" s="15" t="s">
        <v>21</v>
      </c>
      <c r="C52" s="2">
        <v>0</v>
      </c>
      <c r="D52" s="57">
        <v>6</v>
      </c>
      <c r="E52" s="30">
        <f t="shared" si="12"/>
        <v>0</v>
      </c>
      <c r="F52" s="29" t="str">
        <f t="shared" si="13"/>
        <v>APROBADO</v>
      </c>
      <c r="G52" s="28">
        <f t="shared" si="14"/>
        <v>0</v>
      </c>
      <c r="O52" s="52">
        <v>2</v>
      </c>
    </row>
    <row r="53" spans="1:15" x14ac:dyDescent="0.25">
      <c r="A53" s="82"/>
      <c r="B53" s="15" t="s">
        <v>73</v>
      </c>
      <c r="C53" s="2">
        <v>6.75</v>
      </c>
      <c r="D53" s="57">
        <v>6</v>
      </c>
      <c r="E53" s="30">
        <f t="shared" si="12"/>
        <v>6.75</v>
      </c>
      <c r="F53" s="29" t="str">
        <f t="shared" si="13"/>
        <v>APROBADO</v>
      </c>
      <c r="G53" s="28">
        <f t="shared" si="14"/>
        <v>0</v>
      </c>
      <c r="O53" s="52">
        <v>3</v>
      </c>
    </row>
    <row r="54" spans="1:15" ht="23.25" thickBot="1" x14ac:dyDescent="0.3">
      <c r="A54" s="82"/>
      <c r="B54" s="24" t="s">
        <v>74</v>
      </c>
      <c r="C54" s="6">
        <v>13.5</v>
      </c>
      <c r="D54" s="57">
        <v>6</v>
      </c>
      <c r="E54" s="30">
        <f t="shared" si="12"/>
        <v>13.5</v>
      </c>
      <c r="F54" s="29" t="str">
        <f t="shared" si="13"/>
        <v>APROBADO</v>
      </c>
      <c r="G54" s="28">
        <f t="shared" si="14"/>
        <v>0</v>
      </c>
      <c r="O54" s="52">
        <v>4</v>
      </c>
    </row>
    <row r="55" spans="1:15" ht="15.75" thickBot="1" x14ac:dyDescent="0.3">
      <c r="A55" s="36"/>
      <c r="B55" s="37" t="s">
        <v>46</v>
      </c>
      <c r="C55" s="38">
        <f>SUM(C48:C54)</f>
        <v>42.74</v>
      </c>
      <c r="D55" s="39">
        <f>SUM(C48:C54)</f>
        <v>42.74</v>
      </c>
      <c r="E55" s="40">
        <f>SUM(E48:E54)</f>
        <v>42.74</v>
      </c>
      <c r="F55" s="41"/>
      <c r="G55" s="42">
        <f>SUM(G48:G54)</f>
        <v>0</v>
      </c>
      <c r="O55" s="52">
        <v>5</v>
      </c>
    </row>
    <row r="56" spans="1:15" ht="15.75" thickBot="1" x14ac:dyDescent="0.3">
      <c r="A56" s="31"/>
      <c r="B56" s="32"/>
      <c r="C56" s="5"/>
      <c r="D56" s="25"/>
      <c r="E56" s="26">
        <f>SUM(E55,E47,E38,E28,E18)</f>
        <v>205.75</v>
      </c>
      <c r="F56" s="50"/>
      <c r="G56" s="26">
        <f>SUM(G55,G47,G38,G28,G18)</f>
        <v>0</v>
      </c>
      <c r="O56" s="52">
        <v>6</v>
      </c>
    </row>
    <row r="57" spans="1:15" ht="15.75" thickBot="1" x14ac:dyDescent="0.3">
      <c r="A57" s="31"/>
      <c r="B57" s="22" t="s">
        <v>44</v>
      </c>
      <c r="C57" s="27" t="s">
        <v>5</v>
      </c>
      <c r="D57" s="84" t="s">
        <v>59</v>
      </c>
      <c r="E57" s="85"/>
      <c r="F57" s="86" t="s">
        <v>60</v>
      </c>
      <c r="G57" s="87"/>
      <c r="O57" s="52">
        <v>7</v>
      </c>
    </row>
    <row r="58" spans="1:15" ht="15.75" thickBot="1" x14ac:dyDescent="0.3">
      <c r="A58" s="83" t="s">
        <v>48</v>
      </c>
      <c r="B58" s="21" t="s">
        <v>40</v>
      </c>
      <c r="C58" s="16">
        <v>5.62</v>
      </c>
      <c r="D58" s="70" t="s">
        <v>61</v>
      </c>
      <c r="E58" s="71"/>
      <c r="F58" s="74">
        <f>IF(D58=0,C58,IF(D58="i",C58,IF(D58="nc",0,IF(D58&gt;5,0,C58))))</f>
        <v>0</v>
      </c>
      <c r="G58" s="75"/>
      <c r="O58" s="52">
        <v>8</v>
      </c>
    </row>
    <row r="59" spans="1:15" ht="15.75" thickBot="1" x14ac:dyDescent="0.3">
      <c r="A59" s="83"/>
      <c r="B59" s="21" t="s">
        <v>22</v>
      </c>
      <c r="C59" s="17">
        <v>5.62</v>
      </c>
      <c r="D59" s="70" t="s">
        <v>61</v>
      </c>
      <c r="E59" s="71"/>
      <c r="F59" s="74">
        <f t="shared" ref="F59:F64" si="15">IF(D59=0,C59,IF(D59="i",C59,IF(D59="nc",0,IF(D59&gt;5,0,C59))))</f>
        <v>0</v>
      </c>
      <c r="G59" s="75"/>
      <c r="O59" s="52">
        <v>9</v>
      </c>
    </row>
    <row r="60" spans="1:15" ht="15.75" thickBot="1" x14ac:dyDescent="0.3">
      <c r="A60" s="83"/>
      <c r="B60" s="21" t="s">
        <v>41</v>
      </c>
      <c r="C60" s="17">
        <v>4.5</v>
      </c>
      <c r="D60" s="70" t="s">
        <v>61</v>
      </c>
      <c r="E60" s="71"/>
      <c r="F60" s="74">
        <f t="shared" si="15"/>
        <v>0</v>
      </c>
      <c r="G60" s="75"/>
      <c r="O60" s="52">
        <v>10</v>
      </c>
    </row>
    <row r="61" spans="1:15" ht="15.75" thickBot="1" x14ac:dyDescent="0.3">
      <c r="A61" s="83"/>
      <c r="B61" s="21" t="s">
        <v>42</v>
      </c>
      <c r="C61" s="17">
        <v>6.75</v>
      </c>
      <c r="D61" s="70" t="s">
        <v>61</v>
      </c>
      <c r="E61" s="71"/>
      <c r="F61" s="74">
        <f t="shared" si="15"/>
        <v>0</v>
      </c>
      <c r="G61" s="75"/>
      <c r="O61" s="52" t="s">
        <v>62</v>
      </c>
    </row>
    <row r="62" spans="1:15" ht="15.75" thickBot="1" x14ac:dyDescent="0.3">
      <c r="A62" s="83"/>
      <c r="B62" s="21" t="s">
        <v>28</v>
      </c>
      <c r="C62" s="17">
        <v>0</v>
      </c>
      <c r="D62" s="70" t="s">
        <v>61</v>
      </c>
      <c r="E62" s="71"/>
      <c r="F62" s="74">
        <f t="shared" si="15"/>
        <v>0</v>
      </c>
      <c r="G62" s="75"/>
      <c r="O62" s="52" t="s">
        <v>61</v>
      </c>
    </row>
    <row r="63" spans="1:15" ht="15.75" thickBot="1" x14ac:dyDescent="0.3">
      <c r="A63" s="83"/>
      <c r="B63" s="21" t="s">
        <v>75</v>
      </c>
      <c r="C63" s="17">
        <v>7.87</v>
      </c>
      <c r="D63" s="70" t="s">
        <v>61</v>
      </c>
      <c r="E63" s="71"/>
      <c r="F63" s="74">
        <f t="shared" si="15"/>
        <v>0</v>
      </c>
      <c r="G63" s="75"/>
    </row>
    <row r="64" spans="1:15" ht="26.25" thickBot="1" x14ac:dyDescent="0.3">
      <c r="A64" s="83"/>
      <c r="B64" s="68" t="s">
        <v>76</v>
      </c>
      <c r="C64" s="18">
        <v>12.37</v>
      </c>
      <c r="D64" s="70" t="s">
        <v>61</v>
      </c>
      <c r="E64" s="71"/>
      <c r="F64" s="74">
        <f t="shared" si="15"/>
        <v>0</v>
      </c>
      <c r="G64" s="75"/>
    </row>
    <row r="65" spans="1:7" ht="15.75" thickBot="1" x14ac:dyDescent="0.3">
      <c r="A65" s="20"/>
      <c r="B65" s="19" t="s">
        <v>46</v>
      </c>
      <c r="C65" s="19">
        <f>SUM(C58:C64)</f>
        <v>42.730000000000004</v>
      </c>
      <c r="D65" s="12"/>
      <c r="E65" s="13"/>
      <c r="F65" s="76">
        <f>SUM(F58:F64)</f>
        <v>0</v>
      </c>
      <c r="G65" s="77"/>
    </row>
    <row r="66" spans="1:7" ht="15.75" thickBot="1" x14ac:dyDescent="0.3">
      <c r="C66" s="88" t="s">
        <v>1</v>
      </c>
      <c r="D66" s="89"/>
      <c r="E66" s="69">
        <f>E5</f>
        <v>41.413333333333334</v>
      </c>
      <c r="F66" s="72">
        <f>SUM(G56+F65)</f>
        <v>0</v>
      </c>
      <c r="G66" s="73"/>
    </row>
    <row r="67" spans="1:7" x14ac:dyDescent="0.25">
      <c r="A67" s="53" t="s">
        <v>63</v>
      </c>
      <c r="B67" s="54" t="s">
        <v>64</v>
      </c>
      <c r="F67" s="78" t="str">
        <f>IF(F66&gt;$E$5,"NO PROCEDE","SI PROCEDE")</f>
        <v>SI PROCEDE</v>
      </c>
      <c r="G67" s="79"/>
    </row>
    <row r="68" spans="1:7" ht="15.75" thickBot="1" x14ac:dyDescent="0.3">
      <c r="A68" s="55" t="s">
        <v>65</v>
      </c>
      <c r="B68" s="56" t="s">
        <v>66</v>
      </c>
      <c r="F68" s="80"/>
      <c r="G68" s="81"/>
    </row>
  </sheetData>
  <sheetProtection algorithmName="SHA-512" hashValue="4WFqeKwqsnEDS1SyFZGdOaJNi8H8qy9oNMPVFNQddMVZPAZ0AUUuAc5CSM/iYMlVhaYP3SNGbjWOG2NrVJfthg==" saltValue="tnVSB8kc7wy1P5OiG85LcQ==" spinCount="100000" sheet="1" objects="1" scenarios="1" selectLockedCells="1"/>
  <mergeCells count="29">
    <mergeCell ref="B1:E1"/>
    <mergeCell ref="F6:G6"/>
    <mergeCell ref="A29:A37"/>
    <mergeCell ref="A39:A46"/>
    <mergeCell ref="F7:G7"/>
    <mergeCell ref="A9:A17"/>
    <mergeCell ref="A19:A27"/>
    <mergeCell ref="F67:G68"/>
    <mergeCell ref="A48:A54"/>
    <mergeCell ref="A58:A64"/>
    <mergeCell ref="D57:E57"/>
    <mergeCell ref="F57:G57"/>
    <mergeCell ref="F58:G58"/>
    <mergeCell ref="F59:G59"/>
    <mergeCell ref="F60:G60"/>
    <mergeCell ref="F61:G61"/>
    <mergeCell ref="C66:D66"/>
    <mergeCell ref="D58:E58"/>
    <mergeCell ref="D59:E59"/>
    <mergeCell ref="D60:E60"/>
    <mergeCell ref="D61:E61"/>
    <mergeCell ref="D62:E62"/>
    <mergeCell ref="F66:G66"/>
    <mergeCell ref="F62:G62"/>
    <mergeCell ref="F65:G65"/>
    <mergeCell ref="F63:G63"/>
    <mergeCell ref="F64:G64"/>
    <mergeCell ref="D63:E63"/>
    <mergeCell ref="D64:E64"/>
  </mergeCells>
  <conditionalFormatting sqref="F18">
    <cfRule type="containsText" dxfId="49" priority="163" operator="containsText" text="APROBADO">
      <formula>NOT(ISERROR(SEARCH("APROBADO",F18)))</formula>
    </cfRule>
    <cfRule type="cellIs" priority="164" operator="between">
      <formula>0</formula>
      <formula>5</formula>
    </cfRule>
    <cfRule type="iconSet" priority="165">
      <iconSet iconSet="3Symbols2">
        <cfvo type="percent" val="0"/>
        <cfvo type="percent" val="33"/>
        <cfvo type="percent" val="67"/>
      </iconSet>
    </cfRule>
  </conditionalFormatting>
  <conditionalFormatting sqref="F18">
    <cfRule type="containsText" dxfId="48" priority="162" operator="containsText" text="REPROBADO">
      <formula>NOT(ISERROR(SEARCH("REPROBADO",F18)))</formula>
    </cfRule>
  </conditionalFormatting>
  <conditionalFormatting sqref="F28">
    <cfRule type="containsText" dxfId="47" priority="155" operator="containsText" text="APROBADO">
      <formula>NOT(ISERROR(SEARCH("APROBADO",F28)))</formula>
    </cfRule>
    <cfRule type="cellIs" priority="156" operator="between">
      <formula>0</formula>
      <formula>5</formula>
    </cfRule>
    <cfRule type="iconSet" priority="157">
      <iconSet iconSet="3Symbols2">
        <cfvo type="percent" val="0"/>
        <cfvo type="percent" val="33"/>
        <cfvo type="percent" val="67"/>
      </iconSet>
    </cfRule>
  </conditionalFormatting>
  <conditionalFormatting sqref="F28">
    <cfRule type="containsText" dxfId="46" priority="154" operator="containsText" text="REPROBADO">
      <formula>NOT(ISERROR(SEARCH("REPROBADO",F28)))</formula>
    </cfRule>
  </conditionalFormatting>
  <conditionalFormatting sqref="F38">
    <cfRule type="containsText" dxfId="45" priority="147" operator="containsText" text="APROBADO">
      <formula>NOT(ISERROR(SEARCH("APROBADO",F38)))</formula>
    </cfRule>
    <cfRule type="cellIs" priority="148" operator="between">
      <formula>0</formula>
      <formula>5</formula>
    </cfRule>
    <cfRule type="iconSet" priority="149">
      <iconSet iconSet="3Symbols2">
        <cfvo type="percent" val="0"/>
        <cfvo type="percent" val="33"/>
        <cfvo type="percent" val="67"/>
      </iconSet>
    </cfRule>
  </conditionalFormatting>
  <conditionalFormatting sqref="F38">
    <cfRule type="containsText" dxfId="44" priority="146" operator="containsText" text="REPROBADO">
      <formula>NOT(ISERROR(SEARCH("REPROBADO",F38)))</formula>
    </cfRule>
  </conditionalFormatting>
  <conditionalFormatting sqref="F9:F17">
    <cfRule type="containsText" dxfId="43" priority="93" operator="containsText" text="APROBADO">
      <formula>NOT(ISERROR(SEARCH("APROBADO",F9)))</formula>
    </cfRule>
    <cfRule type="cellIs" priority="94" operator="between">
      <formula>0</formula>
      <formula>5</formula>
    </cfRule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F9:F17">
    <cfRule type="containsText" dxfId="42" priority="92" operator="containsText" text="REPROBADO">
      <formula>NOT(ISERROR(SEARCH("REPROBADO",F9)))</formula>
    </cfRule>
  </conditionalFormatting>
  <conditionalFormatting sqref="F10">
    <cfRule type="cellIs" dxfId="41" priority="91" operator="equal">
      <formula>"NO CURSADA"</formula>
    </cfRule>
  </conditionalFormatting>
  <conditionalFormatting sqref="F11">
    <cfRule type="cellIs" dxfId="40" priority="90" operator="equal">
      <formula>"INSCRITO"</formula>
    </cfRule>
  </conditionalFormatting>
  <conditionalFormatting sqref="F9:F17">
    <cfRule type="cellIs" dxfId="39" priority="88" operator="equal">
      <formula>"INSCRITO"</formula>
    </cfRule>
    <cfRule type="cellIs" dxfId="38" priority="89" operator="equal">
      <formula>"NO CURSADA"</formula>
    </cfRule>
  </conditionalFormatting>
  <conditionalFormatting sqref="F19:F27">
    <cfRule type="containsText" dxfId="37" priority="85" operator="containsText" text="APROBADO">
      <formula>NOT(ISERROR(SEARCH("APROBADO",F19)))</formula>
    </cfRule>
    <cfRule type="cellIs" priority="86" operator="between">
      <formula>0</formula>
      <formula>5</formula>
    </cfRule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F19:F27">
    <cfRule type="containsText" dxfId="36" priority="84" operator="containsText" text="REPROBADO">
      <formula>NOT(ISERROR(SEARCH("REPROBADO",F19)))</formula>
    </cfRule>
  </conditionalFormatting>
  <conditionalFormatting sqref="F20">
    <cfRule type="cellIs" dxfId="35" priority="83" operator="equal">
      <formula>"NO CURSADA"</formula>
    </cfRule>
  </conditionalFormatting>
  <conditionalFormatting sqref="F21">
    <cfRule type="cellIs" dxfId="34" priority="82" operator="equal">
      <formula>"INSCRITO"</formula>
    </cfRule>
  </conditionalFormatting>
  <conditionalFormatting sqref="F19:F27">
    <cfRule type="cellIs" dxfId="33" priority="80" operator="equal">
      <formula>"INSCRITO"</formula>
    </cfRule>
    <cfRule type="cellIs" dxfId="32" priority="81" operator="equal">
      <formula>"NO CURSADA"</formula>
    </cfRule>
  </conditionalFormatting>
  <conditionalFormatting sqref="F29:F37">
    <cfRule type="containsText" dxfId="31" priority="77" operator="containsText" text="APROBADO">
      <formula>NOT(ISERROR(SEARCH("APROBADO",F29)))</formula>
    </cfRule>
    <cfRule type="cellIs" priority="78" operator="between">
      <formula>0</formula>
      <formula>5</formula>
    </cfRule>
    <cfRule type="iconSet" priority="79">
      <iconSet iconSet="3Symbols2">
        <cfvo type="percent" val="0"/>
        <cfvo type="percent" val="33"/>
        <cfvo type="percent" val="67"/>
      </iconSet>
    </cfRule>
  </conditionalFormatting>
  <conditionalFormatting sqref="F29:F37">
    <cfRule type="containsText" dxfId="30" priority="76" operator="containsText" text="REPROBADO">
      <formula>NOT(ISERROR(SEARCH("REPROBADO",F29)))</formula>
    </cfRule>
  </conditionalFormatting>
  <conditionalFormatting sqref="F30">
    <cfRule type="cellIs" dxfId="29" priority="75" operator="equal">
      <formula>"NO CURSADA"</formula>
    </cfRule>
  </conditionalFormatting>
  <conditionalFormatting sqref="F31">
    <cfRule type="cellIs" dxfId="28" priority="74" operator="equal">
      <formula>"INSCRITO"</formula>
    </cfRule>
  </conditionalFormatting>
  <conditionalFormatting sqref="F29:F37">
    <cfRule type="cellIs" dxfId="27" priority="72" operator="equal">
      <formula>"INSCRITO"</formula>
    </cfRule>
    <cfRule type="cellIs" dxfId="26" priority="73" operator="equal">
      <formula>"NO CURSADA"</formula>
    </cfRule>
  </conditionalFormatting>
  <conditionalFormatting sqref="F39:F46">
    <cfRule type="containsText" dxfId="25" priority="69" operator="containsText" text="APROBADO">
      <formula>NOT(ISERROR(SEARCH("APROBADO",F39)))</formula>
    </cfRule>
    <cfRule type="cellIs" priority="70" operator="between">
      <formula>0</formula>
      <formula>5</formula>
    </cfRule>
    <cfRule type="iconSet" priority="71">
      <iconSet iconSet="3Symbols2">
        <cfvo type="percent" val="0"/>
        <cfvo type="percent" val="33"/>
        <cfvo type="percent" val="67"/>
      </iconSet>
    </cfRule>
  </conditionalFormatting>
  <conditionalFormatting sqref="F39:F46">
    <cfRule type="containsText" dxfId="24" priority="68" operator="containsText" text="REPROBADO">
      <formula>NOT(ISERROR(SEARCH("REPROBADO",F39)))</formula>
    </cfRule>
  </conditionalFormatting>
  <conditionalFormatting sqref="F40">
    <cfRule type="cellIs" dxfId="23" priority="67" operator="equal">
      <formula>"NO CURSADA"</formula>
    </cfRule>
  </conditionalFormatting>
  <conditionalFormatting sqref="F41">
    <cfRule type="cellIs" dxfId="22" priority="66" operator="equal">
      <formula>"INSCRITO"</formula>
    </cfRule>
  </conditionalFormatting>
  <conditionalFormatting sqref="F39:F46">
    <cfRule type="cellIs" dxfId="21" priority="64" operator="equal">
      <formula>"INSCRITO"</formula>
    </cfRule>
    <cfRule type="cellIs" dxfId="20" priority="65" operator="equal">
      <formula>"NO CURSADA"</formula>
    </cfRule>
  </conditionalFormatting>
  <conditionalFormatting sqref="F48:F54">
    <cfRule type="containsText" dxfId="19" priority="61" operator="containsText" text="APROBADO">
      <formula>NOT(ISERROR(SEARCH("APROBADO",F48)))</formula>
    </cfRule>
    <cfRule type="cellIs" priority="62" operator="between">
      <formula>0</formula>
      <formula>5</formula>
    </cfRule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F48:F54">
    <cfRule type="containsText" dxfId="18" priority="60" operator="containsText" text="REPROBADO">
      <formula>NOT(ISERROR(SEARCH("REPROBADO",F48)))</formula>
    </cfRule>
  </conditionalFormatting>
  <conditionalFormatting sqref="F49">
    <cfRule type="cellIs" dxfId="17" priority="59" operator="equal">
      <formula>"NO CURSADA"</formula>
    </cfRule>
  </conditionalFormatting>
  <conditionalFormatting sqref="F50">
    <cfRule type="cellIs" dxfId="16" priority="58" operator="equal">
      <formula>"INSCRITO"</formula>
    </cfRule>
  </conditionalFormatting>
  <conditionalFormatting sqref="F48:F54">
    <cfRule type="cellIs" dxfId="15" priority="56" operator="equal">
      <formula>"INSCRITO"</formula>
    </cfRule>
    <cfRule type="cellIs" dxfId="14" priority="57" operator="equal">
      <formula>"NO CURSADA"</formula>
    </cfRule>
  </conditionalFormatting>
  <conditionalFormatting sqref="D9">
    <cfRule type="cellIs" dxfId="13" priority="25" operator="lessThan">
      <formula>6</formula>
    </cfRule>
  </conditionalFormatting>
  <conditionalFormatting sqref="D9">
    <cfRule type="cellIs" dxfId="12" priority="24" operator="greaterThan">
      <formula>5</formula>
    </cfRule>
  </conditionalFormatting>
  <conditionalFormatting sqref="D10:D17">
    <cfRule type="cellIs" dxfId="11" priority="13" operator="lessThan">
      <formula>6</formula>
    </cfRule>
  </conditionalFormatting>
  <conditionalFormatting sqref="D10:D17">
    <cfRule type="cellIs" dxfId="10" priority="12" operator="greaterThan">
      <formula>5</formula>
    </cfRule>
  </conditionalFormatting>
  <conditionalFormatting sqref="D19:D27">
    <cfRule type="cellIs" dxfId="9" priority="11" operator="lessThan">
      <formula>6</formula>
    </cfRule>
  </conditionalFormatting>
  <conditionalFormatting sqref="D19:D27">
    <cfRule type="cellIs" dxfId="8" priority="10" operator="greaterThan">
      <formula>5</formula>
    </cfRule>
  </conditionalFormatting>
  <conditionalFormatting sqref="D29:D37">
    <cfRule type="cellIs" dxfId="7" priority="9" operator="lessThan">
      <formula>6</formula>
    </cfRule>
  </conditionalFormatting>
  <conditionalFormatting sqref="D29:D37">
    <cfRule type="cellIs" dxfId="6" priority="8" operator="greaterThan">
      <formula>5</formula>
    </cfRule>
  </conditionalFormatting>
  <conditionalFormatting sqref="D39:D46">
    <cfRule type="cellIs" dxfId="5" priority="7" operator="lessThan">
      <formula>6</formula>
    </cfRule>
  </conditionalFormatting>
  <conditionalFormatting sqref="D39:D46">
    <cfRule type="cellIs" dxfId="4" priority="6" operator="greaterThan">
      <formula>5</formula>
    </cfRule>
  </conditionalFormatting>
  <conditionalFormatting sqref="D48:D54">
    <cfRule type="cellIs" dxfId="3" priority="5" operator="lessThan">
      <formula>6</formula>
    </cfRule>
  </conditionalFormatting>
  <conditionalFormatting sqref="D48:D54">
    <cfRule type="cellIs" dxfId="2" priority="4" operator="greaterThan">
      <formula>5</formula>
    </cfRule>
  </conditionalFormatting>
  <conditionalFormatting sqref="F67">
    <cfRule type="cellIs" dxfId="1" priority="1" operator="equal">
      <formula>"NO PROCEDE"</formula>
    </cfRule>
    <cfRule type="cellIs" dxfId="0" priority="2" operator="equal">
      <formula>"SI PROCEDE"</formula>
    </cfRule>
    <cfRule type="dataBar" priority="3">
      <dataBar>
        <cfvo type="num" val="40.590000000000003"/>
        <cfvo type="num" val="42.59"/>
        <color rgb="FFFFC000"/>
      </dataBar>
    </cfRule>
  </conditionalFormatting>
  <dataValidations count="1">
    <dataValidation type="list" allowBlank="1" showInputMessage="1" showErrorMessage="1" sqref="D58:E64 D9:D17 D19:D27 D29:D37 D39:D46 D48:D54" xr:uid="{259DEDE1-7F73-4E13-A063-F9F49FBAFA4D}">
      <formula1>$O$50:$O$62</formula1>
    </dataValidation>
  </dataValidation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2024-05-07T15:33:39Z</dcterms:modified>
</cp:coreProperties>
</file>